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<sst xmlns="http://schemas.openxmlformats.org/spreadsheetml/2006/main" count="44" uniqueCount="41">
  <si>
    <t>La Targa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</si>
  <si>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</si>
  <si>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</si>
  <si>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</si>
  <si>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</si>
  <si>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</si>
  <si>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</si>
  <si>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</si>
  <si>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</si>
  <si>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</si>
  <si>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</si>
  <si>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</si>
  <si>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r>
      <rPr>
        <sz val="10"/>
        <color rgb="FFFF0000"/>
        <rFont val="Wingdings"/>
        <charset val="2"/>
      </rPr>
      <t>ç</t>
    </r>
    <r>
      <rPr>
        <sz val="10"/>
        <color rgb="FFFF0000"/>
        <rFont val="Calibri"/>
        <family val="2"/>
        <scheme val="minor"/>
      </rPr>
      <t>(Soluzione)</t>
    </r>
  </si>
  <si>
    <t>F</t>
  </si>
  <si>
    <t>C</t>
  </si>
  <si>
    <t>T</t>
  </si>
  <si>
    <t>Y</t>
  </si>
  <si>
    <t>AT084FZ</t>
  </si>
  <si>
    <t>DH150ZL</t>
  </si>
  <si>
    <t>GW329YC</t>
  </si>
  <si>
    <t>EB264TR</t>
  </si>
  <si>
    <t>GZ701DF</t>
  </si>
  <si>
    <t>HA225RH</t>
  </si>
  <si>
    <t>CL477RR</t>
  </si>
  <si>
    <t>FY509ZP</t>
  </si>
  <si>
    <t>ER936TX</t>
  </si>
  <si>
    <t>EF809AA</t>
  </si>
  <si>
    <t>FY072DT</t>
  </si>
  <si>
    <t>AK225AK</t>
  </si>
  <si>
    <t>HB378FC</t>
  </si>
  <si>
    <t>GF286ZV</t>
  </si>
  <si>
    <t>DC029TF</t>
  </si>
  <si>
    <t>GC258RY</t>
  </si>
  <si>
    <t>FH080CP</t>
  </si>
  <si>
    <t>FC263AY</t>
  </si>
  <si>
    <t>AZ028ZK</t>
  </si>
  <si>
    <t>GT853CF</t>
  </si>
  <si>
    <t>ES922TC</t>
  </si>
  <si>
    <t>HC866MY</t>
  </si>
  <si>
    <t>FN298DD</t>
  </si>
  <si>
    <t>GY121WF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</si>
</sst>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1" tint="0.1499984740745262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Wingdings"/>
      <charset val="2"/>
    </font>
    <font>
      <sz val="11"/>
      <color theme="0"/>
      <name val="Calibri"/>
      <family val="2"/>
      <scheme val="minor"/>
    </font>
    <font>
      <sz val="11"/>
      <color rgb="FFCCFFFF"/>
      <name val="Calibri"/>
      <family val="2"/>
      <scheme val="minor"/>
    </font>
    <font>
      <sz val="11"/>
      <color rgb="FFFFFF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7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3" fillId="9" borderId="0" xfId="0" applyFont="1" applyFill="1"/>
    <xf numFmtId="0" fontId="0" fillId="7" borderId="0" xfId="0" applyFill="1"/>
    <xf numFmtId="0" fontId="0" fillId="9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11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7" fillId="10" borderId="10" xfId="1" applyFont="1" applyFill="1" applyBorder="1" applyAlignment="1">
      <alignment horizontal="center" vertical="center" wrapText="1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2" xfId="1" applyFont="1" applyFill="1" applyBorder="1" applyAlignment="1">
      <alignment horizontal="center" vertical="center" wrapText="1"/>
    </xf>
    <xf numFmtId="0" fontId="17" fillId="10" borderId="15" xfId="1" applyFont="1" applyFill="1" applyBorder="1" applyAlignment="1">
      <alignment horizontal="center" vertical="center" wrapText="1"/>
    </xf>
    <xf numFmtId="0" fontId="17" fillId="10" borderId="16" xfId="1" applyFont="1" applyFill="1" applyBorder="1" applyAlignment="1">
      <alignment horizontal="center" vertical="center" wrapText="1"/>
    </xf>
    <xf numFmtId="0" fontId="17" fillId="10" borderId="17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FFFF"/>
      <color rgb="FFBDD7EE"/>
      <color rgb="FFFFCC66"/>
      <color rgb="FFFCA904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30.75" thickTop="1" thickBot="1" x14ac:dyDescent="0.3">
      <c r="A2" s="28"/>
      <c r="B2" s="28"/>
      <c r="C2" s="41" t="s">
        <v>0</v>
      </c>
      <c r="D2" s="42"/>
      <c r="E2" s="43"/>
      <c r="F2" s="28"/>
      <c r="G2" s="28"/>
      <c r="H2" s="28"/>
      <c r="I2" s="28"/>
      <c r="J2" s="28"/>
    </row>
    <row r="3" spans="1:10" ht="15.75" thickTop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thickBot="1" x14ac:dyDescent="0.3"/>
    <row r="5" spans="1:10" ht="30.75" customHeight="1" thickTop="1" thickBot="1" x14ac:dyDescent="0.3">
      <c r="A5" s="18"/>
      <c r="B5" s="18"/>
      <c r="C5" s="53" t="s">
        <v>9</v>
      </c>
      <c r="D5" s="54"/>
      <c r="E5" s="54"/>
      <c r="F5" s="54"/>
      <c r="G5" s="54"/>
      <c r="H5" s="54"/>
      <c r="I5" s="55"/>
      <c r="J5" s="18"/>
    </row>
    <row r="6" spans="1:10" ht="8.25" customHeight="1" thickTop="1" thickBot="1" x14ac:dyDescent="0.3"/>
    <row r="7" spans="1:10" ht="15.75" customHeight="1" thickTop="1" x14ac:dyDescent="0.25">
      <c r="A7" s="44" t="s">
        <v>11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ht="1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9"/>
    </row>
    <row r="9" spans="1:10" ht="15" customHeight="1" x14ac:dyDescent="0.25">
      <c r="A9" s="47"/>
      <c r="B9" s="48"/>
      <c r="C9" s="48"/>
      <c r="D9" s="48"/>
      <c r="E9" s="48"/>
      <c r="F9" s="48"/>
      <c r="G9" s="48"/>
      <c r="H9" s="48"/>
      <c r="I9" s="48"/>
      <c r="J9" s="49"/>
    </row>
    <row r="10" spans="1:10" ht="15" customHeight="1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9"/>
    </row>
    <row r="11" spans="1:10" ht="15" customHeigh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ht="15" customHeight="1" x14ac:dyDescent="0.25">
      <c r="A12" s="47"/>
      <c r="B12" s="48"/>
      <c r="C12" s="48"/>
      <c r="D12" s="48"/>
      <c r="E12" s="48"/>
      <c r="F12" s="48"/>
      <c r="G12" s="48"/>
      <c r="H12" s="48"/>
      <c r="I12" s="48"/>
      <c r="J12" s="49"/>
    </row>
    <row r="13" spans="1:10" ht="15" customHeight="1" x14ac:dyDescent="0.25">
      <c r="A13" s="47"/>
      <c r="B13" s="48"/>
      <c r="C13" s="48"/>
      <c r="D13" s="48"/>
      <c r="E13" s="48"/>
      <c r="F13" s="48"/>
      <c r="G13" s="48"/>
      <c r="H13" s="48"/>
      <c r="I13" s="48"/>
      <c r="J13" s="49"/>
    </row>
    <row r="14" spans="1:10" ht="15" customHeight="1" x14ac:dyDescent="0.25">
      <c r="A14" s="47"/>
      <c r="B14" s="48"/>
      <c r="C14" s="48"/>
      <c r="D14" s="48"/>
      <c r="E14" s="48"/>
      <c r="F14" s="48"/>
      <c r="G14" s="48"/>
      <c r="H14" s="48"/>
      <c r="I14" s="48"/>
      <c r="J14" s="49"/>
    </row>
    <row r="15" spans="1:10" ht="15" customHeight="1" x14ac:dyDescent="0.25">
      <c r="A15" s="47"/>
      <c r="B15" s="48"/>
      <c r="C15" s="48"/>
      <c r="D15" s="48"/>
      <c r="E15" s="48"/>
      <c r="F15" s="48"/>
      <c r="G15" s="48"/>
      <c r="H15" s="48"/>
      <c r="I15" s="48"/>
      <c r="J15" s="49"/>
    </row>
    <row r="16" spans="1:10" ht="15" customHeight="1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9"/>
    </row>
    <row r="17" spans="1:10" ht="15" customHeight="1" x14ac:dyDescent="0.25">
      <c r="A17" s="47"/>
      <c r="B17" s="48"/>
      <c r="C17" s="48"/>
      <c r="D17" s="48"/>
      <c r="E17" s="48"/>
      <c r="F17" s="48"/>
      <c r="G17" s="48"/>
      <c r="H17" s="48"/>
      <c r="I17" s="48"/>
      <c r="J17" s="49"/>
    </row>
    <row r="18" spans="1:10" ht="15" customHeight="1" x14ac:dyDescent="0.25">
      <c r="A18" s="47"/>
      <c r="B18" s="48"/>
      <c r="C18" s="48"/>
      <c r="D18" s="48"/>
      <c r="E18" s="48"/>
      <c r="F18" s="48"/>
      <c r="G18" s="48"/>
      <c r="H18" s="48"/>
      <c r="I18" s="48"/>
      <c r="J18" s="49"/>
    </row>
    <row r="19" spans="1:10" ht="15" customHeight="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9"/>
    </row>
    <row r="20" spans="1:10" ht="15" customHeight="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9"/>
    </row>
    <row r="21" spans="1:10" ht="15" customHeight="1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9"/>
    </row>
    <row r="22" spans="1:10" ht="15" customHeight="1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9"/>
    </row>
    <row r="23" spans="1:10" ht="1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15" customHeight="1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9"/>
    </row>
    <row r="25" spans="1:10" ht="15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9"/>
    </row>
    <row r="26" spans="1:10" ht="15" customHeight="1" x14ac:dyDescent="0.25">
      <c r="A26" s="47"/>
      <c r="B26" s="48"/>
      <c r="C26" s="48"/>
      <c r="D26" s="48"/>
      <c r="E26" s="48"/>
      <c r="F26" s="48"/>
      <c r="G26" s="48"/>
      <c r="H26" s="48"/>
      <c r="I26" s="48"/>
      <c r="J26" s="49"/>
    </row>
    <row r="27" spans="1:10" ht="15" customHeight="1" x14ac:dyDescent="0.25">
      <c r="A27" s="47"/>
      <c r="B27" s="48"/>
      <c r="C27" s="48"/>
      <c r="D27" s="48"/>
      <c r="E27" s="48"/>
      <c r="F27" s="48"/>
      <c r="G27" s="48"/>
      <c r="H27" s="48"/>
      <c r="I27" s="48"/>
      <c r="J27" s="49"/>
    </row>
    <row r="28" spans="1:10" ht="15" customHeigh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9"/>
    </row>
    <row r="29" spans="1:10" ht="15" customHeight="1" x14ac:dyDescent="0.25">
      <c r="A29" s="47"/>
      <c r="B29" s="48"/>
      <c r="C29" s="48"/>
      <c r="D29" s="48"/>
      <c r="E29" s="48"/>
      <c r="F29" s="48"/>
      <c r="G29" s="48"/>
      <c r="H29" s="48"/>
      <c r="I29" s="48"/>
      <c r="J29" s="49"/>
    </row>
    <row r="30" spans="1:10" ht="15.75" customHeight="1" thickBot="1" x14ac:dyDescent="0.3">
      <c r="A30" s="50"/>
      <c r="B30" s="51"/>
      <c r="C30" s="51"/>
      <c r="D30" s="51"/>
      <c r="E30" s="51"/>
      <c r="F30" s="51"/>
      <c r="G30" s="51"/>
      <c r="H30" s="51"/>
      <c r="I30" s="51"/>
      <c r="J30" s="52"/>
    </row>
    <row r="31" spans="1:10" ht="7.5" customHeight="1" thickTop="1" thickBot="1" x14ac:dyDescent="0.3">
      <c r="A31" s="25"/>
      <c r="B31" s="26"/>
      <c r="C31" s="26"/>
      <c r="D31" s="26"/>
      <c r="E31" s="26"/>
      <c r="F31" s="26"/>
      <c r="G31" s="26"/>
      <c r="H31" s="26"/>
      <c r="I31" s="26"/>
      <c r="J31" s="27"/>
    </row>
    <row r="32" spans="1:10" ht="27" customHeight="1" thickTop="1" x14ac:dyDescent="0.25">
      <c r="A32" s="35" t="s">
        <v>10</v>
      </c>
      <c r="B32" s="36"/>
      <c r="C32" s="36"/>
      <c r="D32" s="36"/>
      <c r="E32" s="36"/>
      <c r="F32" s="36"/>
      <c r="G32" s="36"/>
      <c r="H32" s="36"/>
      <c r="I32" s="36"/>
      <c r="J32" s="37"/>
    </row>
    <row r="33" spans="1:10" ht="27" customHeight="1" thickBot="1" x14ac:dyDescent="0.3">
      <c r="A33" s="38"/>
      <c r="B33" s="39"/>
      <c r="C33" s="39"/>
      <c r="D33" s="39"/>
      <c r="E33" s="39"/>
      <c r="F33" s="39"/>
      <c r="G33" s="39"/>
      <c r="H33" s="39"/>
      <c r="I33" s="39"/>
      <c r="J33" s="40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="95" zoomScaleNormal="95" workbookViewId="0">
      <selection activeCell="I2" sqref="I2:S2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42" customHeight="1" thickTop="1" thickBot="1" x14ac:dyDescent="0.3">
      <c r="A2" s="18"/>
      <c r="B2" s="61"/>
      <c r="C2" s="61"/>
      <c r="D2" s="61"/>
      <c r="E2" s="61"/>
      <c r="F2" s="61"/>
      <c r="G2" s="18"/>
      <c r="H2" s="18"/>
      <c r="I2" s="41" t="s">
        <v>0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18"/>
      <c r="U2" s="18"/>
      <c r="V2" s="18"/>
      <c r="W2" s="18"/>
    </row>
    <row r="3" spans="1:23" ht="15.75" thickTop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3" customFormat="1" ht="32.25" customHeight="1" x14ac:dyDescent="0.3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9"/>
      <c r="W4" s="19"/>
    </row>
    <row r="5" spans="1:23" s="3" customFormat="1" ht="16.5" customHeight="1" x14ac:dyDescent="0.3">
      <c r="B5" s="62" t="s">
        <v>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3" s="3" customFormat="1" ht="33" customHeight="1" x14ac:dyDescent="0.3">
      <c r="A6" s="9" t="s">
        <v>2</v>
      </c>
      <c r="B6" s="57" t="s">
        <v>3</v>
      </c>
      <c r="C6" s="57"/>
      <c r="D6" s="57"/>
      <c r="E6" s="57"/>
      <c r="F6" s="8"/>
      <c r="G6" s="11" t="s">
        <v>4</v>
      </c>
      <c r="H6" s="11" t="s">
        <v>5</v>
      </c>
      <c r="I6" s="8"/>
      <c r="J6" s="22"/>
      <c r="K6" s="22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7.25" customHeight="1" x14ac:dyDescent="0.25">
      <c r="A7" s="5"/>
      <c r="B7" s="6" t="str">
        <f>IF(A7="T","1a Targa"," ")</f>
        <v xml:space="preserve"> </v>
      </c>
      <c r="C7" s="4"/>
      <c r="D7" s="7" t="str">
        <f>IF(A7="T",Foglio3!A2," ")</f>
        <v xml:space="preserve"> </v>
      </c>
      <c r="E7" s="4"/>
      <c r="G7" s="10" t="str">
        <f>IF(A7="T",Foglio3!B2," ")</f>
        <v xml:space="preserve"> </v>
      </c>
      <c r="H7" s="10" t="str">
        <f>IF(A7="T",Foglio3!C2," ")</f>
        <v xml:space="preserve"> 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17.25" customHeight="1" thickBot="1" x14ac:dyDescent="0.3">
      <c r="A8" s="5"/>
      <c r="B8" s="6" t="str">
        <f>IF(COUNTIF(A$7:A8,"T")=2,"2a Targa"," ")</f>
        <v xml:space="preserve"> </v>
      </c>
      <c r="C8" s="4"/>
      <c r="D8" s="7" t="str">
        <f>IF(COUNTIF(A$7:A8,"T")=2,Foglio3!A3," ")</f>
        <v xml:space="preserve"> </v>
      </c>
      <c r="E8" s="4"/>
      <c r="G8" s="10" t="str">
        <f>IF(COUNTIF(A$7:A8,"T")=2,Foglio3!B3," ")</f>
        <v xml:space="preserve"> </v>
      </c>
      <c r="H8" s="10" t="str">
        <f>IF(COUNTIF(A$7:A8,"T")=2,Foglio3!C3," ")</f>
        <v xml:space="preserve"> </v>
      </c>
    </row>
    <row r="9" spans="1:23" ht="17.25" customHeight="1" thickBot="1" x14ac:dyDescent="0.3">
      <c r="A9" s="5"/>
      <c r="B9" s="6" t="str">
        <f>IF(COUNTIF(A$7:A9,"T")=3,"3a Targa"," ")</f>
        <v xml:space="preserve"> </v>
      </c>
      <c r="C9" s="4"/>
      <c r="D9" s="7" t="str">
        <f>IF(COUNTIF(A$7:A9,"T")=3,Foglio3!A4," ")</f>
        <v xml:space="preserve"> </v>
      </c>
      <c r="E9" s="4"/>
      <c r="G9" s="10" t="str">
        <f>IF(COUNTIF(A$7:A9,"T")=3,Foglio3!B4," ")</f>
        <v xml:space="preserve"> </v>
      </c>
      <c r="H9" s="10" t="str">
        <f>IF(COUNTIF(A$7:A9,"T")=3,Foglio3!C4," ")</f>
        <v xml:space="preserve"> </v>
      </c>
      <c r="J9" s="58" t="s">
        <v>7</v>
      </c>
      <c r="K9" s="59"/>
      <c r="L9" s="59"/>
      <c r="M9" s="59"/>
      <c r="N9" s="59"/>
      <c r="O9" s="59"/>
      <c r="P9" s="59"/>
      <c r="Q9" s="59"/>
      <c r="R9" s="60"/>
      <c r="S9" s="14"/>
      <c r="T9" s="21"/>
      <c r="U9" s="20"/>
      <c r="V9" s="20"/>
      <c r="W9" s="20"/>
    </row>
    <row r="10" spans="1:23" ht="17.25" customHeight="1" thickBot="1" x14ac:dyDescent="0.3">
      <c r="A10" s="5"/>
      <c r="B10" s="6" t="str">
        <f>IF(COUNTIF(A$7:A10,"T")=4,"4a Targa"," ")</f>
        <v xml:space="preserve"> </v>
      </c>
      <c r="C10" s="4"/>
      <c r="D10" s="7" t="str">
        <f>IF(COUNTIF(A$7:A10,"T")=4,Foglio3!A5," ")</f>
        <v xml:space="preserve"> </v>
      </c>
      <c r="E10" s="4"/>
      <c r="G10" s="10" t="str">
        <f>IF(COUNTIF(A$7:A10,"T")=4,Foglio3!B5," ")</f>
        <v xml:space="preserve"> </v>
      </c>
      <c r="H10" s="10" t="str">
        <f>IF(COUNTIF(A$7:A10,"T")=4,Foglio3!C5," ")</f>
        <v xml:space="preserve"> </v>
      </c>
      <c r="T10" s="21"/>
      <c r="U10" s="20"/>
      <c r="V10" s="20"/>
      <c r="W10" s="20"/>
    </row>
    <row r="11" spans="1:23" ht="17.25" customHeight="1" thickBot="1" x14ac:dyDescent="0.3">
      <c r="A11" s="5"/>
      <c r="B11" s="6" t="str">
        <f>IF(COUNTIF(A$7:A11,"T")=5,"5a Targa"," ")</f>
        <v xml:space="preserve"> </v>
      </c>
      <c r="C11" s="4"/>
      <c r="D11" s="7" t="str">
        <f>IF(COUNTIF(A$7:A11,"T")=5,Foglio3!A6," ")</f>
        <v xml:space="preserve"> </v>
      </c>
      <c r="E11" s="4"/>
      <c r="G11" s="10" t="str">
        <f>IF(COUNTIF(A$7:A11,"T")=5,Foglio3!B6," ")</f>
        <v xml:space="preserve"> </v>
      </c>
      <c r="H11" s="10" t="str">
        <f>IF(COUNTIF(A$7:A11,"T")=5,Foglio3!C6," ")</f>
        <v xml:space="preserve"> </v>
      </c>
      <c r="J11" s="12"/>
      <c r="K11" s="12"/>
      <c r="L11" s="13"/>
      <c r="M11" s="12"/>
      <c r="N11" s="12"/>
      <c r="O11" s="12"/>
      <c r="P11" s="13"/>
      <c r="Q11" s="12"/>
      <c r="R11" s="12"/>
      <c r="S11" s="15"/>
      <c r="T11" s="17" t="str">
        <f>IF(U11=TRUE,"Ottimo! Hai risolto l'enigma utilizzando 5 targhe!"," ")</f>
        <v xml:space="preserve"> </v>
      </c>
      <c r="U11" s="16" t="b">
        <f>AND(J11=Foglio3!D$2,K11=Foglio3!E$2,M11=Foglio3!F$2,N11=Foglio3!G$2,O11=Foglio3!H$2,Q11=Foglio3!I$2,R11=Foglio3!J$2)</f>
        <v>0</v>
      </c>
      <c r="V11" s="20"/>
      <c r="W11" s="20"/>
    </row>
    <row r="12" spans="1:23" ht="17.25" customHeight="1" thickBot="1" x14ac:dyDescent="0.3">
      <c r="A12" s="5"/>
      <c r="B12" s="6" t="str">
        <f>IF(COUNTIF(A$7:A12,"T")=6,"6a Targa"," ")</f>
        <v xml:space="preserve"> </v>
      </c>
      <c r="C12" s="4"/>
      <c r="D12" s="7" t="str">
        <f>IF(COUNTIF(A$7:A12,"T")=6,Foglio3!A7," ")</f>
        <v xml:space="preserve"> </v>
      </c>
      <c r="E12" s="4"/>
      <c r="G12" s="10" t="str">
        <f>IF(COUNTIF(A$7:A12,"T")=6,Foglio3!B7," ")</f>
        <v xml:space="preserve"> </v>
      </c>
      <c r="H12" s="10" t="str">
        <f>IF(COUNTIF(A$7:A12,"T")=6,Foglio3!C7," ")</f>
        <v xml:space="preserve"> </v>
      </c>
      <c r="J12" s="12"/>
      <c r="K12" s="12"/>
      <c r="L12" s="13"/>
      <c r="M12" s="12"/>
      <c r="N12" s="12"/>
      <c r="O12" s="12"/>
      <c r="P12" s="13"/>
      <c r="Q12" s="12"/>
      <c r="R12" s="12"/>
      <c r="S12" s="15"/>
      <c r="T12" s="17" t="str">
        <f>IF(U12=TRUE,"Ottimo! Hai risolto l'enigma utilizzando 6 targhe!"," ")</f>
        <v xml:space="preserve"> </v>
      </c>
      <c r="U12" s="16" t="b">
        <f>AND(J12=Foglio3!D$2,K12=Foglio3!E$2,M12=Foglio3!F$2,N12=Foglio3!G$2,O12=Foglio3!H$2,Q12=Foglio3!I$2,R12=Foglio3!J$2)</f>
        <v>0</v>
      </c>
      <c r="V12" s="20"/>
      <c r="W12" s="20"/>
    </row>
    <row r="13" spans="1:23" ht="17.25" customHeight="1" thickBot="1" x14ac:dyDescent="0.3">
      <c r="A13" s="5"/>
      <c r="B13" s="6" t="str">
        <f>IF(COUNTIF(A$7:A13,"T")=7,"7a Targa"," ")</f>
        <v xml:space="preserve"> </v>
      </c>
      <c r="C13" s="4"/>
      <c r="D13" s="7" t="str">
        <f>IF(COUNTIF(A$7:A13,"T")=7,Foglio3!A8," ")</f>
        <v xml:space="preserve"> </v>
      </c>
      <c r="E13" s="4"/>
      <c r="G13" s="10" t="str">
        <f>IF(COUNTIF(A$7:A13,"T")=7,Foglio3!B8," ")</f>
        <v xml:space="preserve"> </v>
      </c>
      <c r="H13" s="10" t="str">
        <f>IF(COUNTIF(A$7:A13,"T")=7,Foglio3!C8," ")</f>
        <v xml:space="preserve"> </v>
      </c>
      <c r="J13" s="12"/>
      <c r="K13" s="12"/>
      <c r="L13" s="13"/>
      <c r="M13" s="12"/>
      <c r="N13" s="12"/>
      <c r="O13" s="12"/>
      <c r="P13" s="13"/>
      <c r="Q13" s="12"/>
      <c r="R13" s="12"/>
      <c r="S13" s="15"/>
      <c r="T13" s="17" t="str">
        <f>IF(U13=TRUE,"Ottimo! Hai risolto l'enigma utilizzando 7 targhe!"," ")</f>
        <v xml:space="preserve"> </v>
      </c>
      <c r="U13" s="16" t="b">
        <f>AND(J13=Foglio3!D$2,K13=Foglio3!E$2,M13=Foglio3!F$2,N13=Foglio3!G$2,O13=Foglio3!H$2,Q13=Foglio3!I$2,R13=Foglio3!J$2)</f>
        <v>0</v>
      </c>
      <c r="V13" s="20"/>
      <c r="W13" s="20"/>
    </row>
    <row r="14" spans="1:23" ht="17.25" customHeight="1" thickBot="1" x14ac:dyDescent="0.3">
      <c r="A14" s="5"/>
      <c r="B14" s="6" t="str">
        <f>IF(COUNTIF(A$7:A14,"T")=8,"8a Targa"," ")</f>
        <v xml:space="preserve"> </v>
      </c>
      <c r="C14" s="4"/>
      <c r="D14" s="7" t="str">
        <f>IF(COUNTIF(A$7:A14,"T")=8,Foglio3!A9," ")</f>
        <v xml:space="preserve"> </v>
      </c>
      <c r="E14" s="4"/>
      <c r="G14" s="10" t="str">
        <f>IF(COUNTIF(A$7:A14,"T")=8,Foglio3!B9," ")</f>
        <v xml:space="preserve"> </v>
      </c>
      <c r="H14" s="10" t="str">
        <f>IF(COUNTIF(A$7:A14,"T")=8,Foglio3!C9," ")</f>
        <v xml:space="preserve"> </v>
      </c>
      <c r="J14" s="12"/>
      <c r="K14" s="12"/>
      <c r="L14" s="13"/>
      <c r="M14" s="12"/>
      <c r="N14" s="12"/>
      <c r="O14" s="12"/>
      <c r="P14" s="13"/>
      <c r="Q14" s="12"/>
      <c r="R14" s="12"/>
      <c r="S14" s="15"/>
      <c r="T14" s="17" t="str">
        <f>IF(U14=TRUE,"Ottimo! Hai risolto l'enigma utilizzando 8 targhe!"," ")</f>
        <v xml:space="preserve"> </v>
      </c>
      <c r="U14" s="16" t="b">
        <f>AND(J14=Foglio3!D$2,K14=Foglio3!E$2,M14=Foglio3!F$2,N14=Foglio3!G$2,O14=Foglio3!H$2,Q14=Foglio3!I$2,R14=Foglio3!J$2)</f>
        <v>0</v>
      </c>
      <c r="V14" s="20"/>
      <c r="W14" s="20"/>
    </row>
    <row r="15" spans="1:23" ht="17.25" customHeight="1" thickBot="1" x14ac:dyDescent="0.3">
      <c r="A15" s="5"/>
      <c r="B15" s="6" t="str">
        <f>IF(COUNTIF(A$7:A15,"T")=9,"9a Targa"," ")</f>
        <v xml:space="preserve"> </v>
      </c>
      <c r="C15" s="4"/>
      <c r="D15" s="7" t="str">
        <f>IF(COUNTIF(A$7:A15,"T")=9,Foglio3!A10," ")</f>
        <v xml:space="preserve"> </v>
      </c>
      <c r="E15" s="4"/>
      <c r="G15" s="10" t="str">
        <f>IF(COUNTIF(A$7:A15,"T")=9,Foglio3!B10," ")</f>
        <v xml:space="preserve"> </v>
      </c>
      <c r="H15" s="10" t="str">
        <f>IF(COUNTIF(A$7:A15,"T")=9,Foglio3!C10," ")</f>
        <v xml:space="preserve"> </v>
      </c>
      <c r="J15" s="12"/>
      <c r="K15" s="12"/>
      <c r="L15" s="13"/>
      <c r="M15" s="12"/>
      <c r="N15" s="12"/>
      <c r="O15" s="12"/>
      <c r="P15" s="13"/>
      <c r="Q15" s="12"/>
      <c r="R15" s="12"/>
      <c r="S15" s="15"/>
      <c r="T15" s="17" t="str">
        <f>IF(U15=TRUE,"Ottimo! Hai risolto l'enigma utilizzando 9 targhe!"," ")</f>
        <v xml:space="preserve"> </v>
      </c>
      <c r="U15" s="16" t="b">
        <f>AND(J15=Foglio3!D$2,K15=Foglio3!E$2,M15=Foglio3!F$2,N15=Foglio3!G$2,O15=Foglio3!H$2,Q15=Foglio3!I$2,R15=Foglio3!J$2)</f>
        <v>0</v>
      </c>
      <c r="V15" s="20"/>
      <c r="W15" s="20"/>
    </row>
    <row r="16" spans="1:23" ht="17.25" customHeight="1" thickBot="1" x14ac:dyDescent="0.3">
      <c r="A16" s="5"/>
      <c r="B16" s="6" t="str">
        <f>IF(COUNTIF(A$7:A16,"T")=10,"10a Targa"," ")</f>
        <v xml:space="preserve"> </v>
      </c>
      <c r="C16" s="4"/>
      <c r="D16" s="7" t="str">
        <f>IF(COUNTIF(A$7:A16,"T")=10,Foglio3!A11," ")</f>
        <v xml:space="preserve"> </v>
      </c>
      <c r="E16" s="4"/>
      <c r="G16" s="10" t="str">
        <f>IF(COUNTIF(A$7:A16,"T")=10,Foglio3!B11," ")</f>
        <v xml:space="preserve"> </v>
      </c>
      <c r="H16" s="10" t="str">
        <f>IF(COUNTIF(A$7:A16,"T")=10,Foglio3!C11," ")</f>
        <v xml:space="preserve"> </v>
      </c>
      <c r="J16" s="12"/>
      <c r="K16" s="12"/>
      <c r="L16" s="13"/>
      <c r="M16" s="12"/>
      <c r="N16" s="12"/>
      <c r="O16" s="12"/>
      <c r="P16" s="13"/>
      <c r="Q16" s="12"/>
      <c r="R16" s="12"/>
      <c r="S16" s="15"/>
      <c r="T16" s="17" t="str">
        <f>IF(U16=TRUE,"Ottimo! Hai risolto l'enigma utilizzando 10 targhe!"," ")</f>
        <v xml:space="preserve"> </v>
      </c>
      <c r="U16" s="16" t="b">
        <f>AND(J16=Foglio3!D$2,K16=Foglio3!E$2,M16=Foglio3!F$2,N16=Foglio3!G$2,O16=Foglio3!H$2,Q16=Foglio3!I$2,R16=Foglio3!J$2)</f>
        <v>0</v>
      </c>
      <c r="V16" s="20"/>
      <c r="W16" s="20"/>
    </row>
    <row r="17" spans="1:23" ht="17.25" customHeight="1" thickBot="1" x14ac:dyDescent="0.3">
      <c r="A17" s="5"/>
      <c r="B17" s="6" t="str">
        <f>IF(COUNTIF(A$7:A17,"T")=11,"11a Targa"," ")</f>
        <v xml:space="preserve"> </v>
      </c>
      <c r="C17" s="4"/>
      <c r="D17" s="7" t="str">
        <f>IF(COUNTIF(A$7:A17,"T")=11,Foglio3!A12," ")</f>
        <v xml:space="preserve"> </v>
      </c>
      <c r="E17" s="4"/>
      <c r="G17" s="10" t="str">
        <f>IF(COUNTIF(A$7:A17,"T")=11,Foglio3!B12," ")</f>
        <v xml:space="preserve"> </v>
      </c>
      <c r="H17" s="10" t="str">
        <f>IF(COUNTIF(A$7:A17,"T")=11,Foglio3!C12," ")</f>
        <v xml:space="preserve"> </v>
      </c>
      <c r="J17" s="12"/>
      <c r="K17" s="12"/>
      <c r="L17" s="13"/>
      <c r="M17" s="12"/>
      <c r="N17" s="12"/>
      <c r="O17" s="12"/>
      <c r="P17" s="13"/>
      <c r="Q17" s="12"/>
      <c r="R17" s="12"/>
      <c r="S17" s="15"/>
      <c r="T17" s="17" t="str">
        <f>IF(U17=TRUE,"Ottimo! Hai risolto l'enigma utilizzando 11 targhe!"," ")</f>
        <v xml:space="preserve"> </v>
      </c>
      <c r="U17" s="16" t="b">
        <f>AND(J17=Foglio3!D$2,K17=Foglio3!E$2,M17=Foglio3!F$2,N17=Foglio3!G$2,O17=Foglio3!H$2,Q17=Foglio3!I$2,R17=Foglio3!J$2)</f>
        <v>0</v>
      </c>
      <c r="V17" s="20"/>
      <c r="W17" s="20"/>
    </row>
    <row r="18" spans="1:23" ht="17.25" customHeight="1" thickBot="1" x14ac:dyDescent="0.3">
      <c r="A18" s="5"/>
      <c r="B18" s="6" t="str">
        <f>IF(COUNTIF(A$7:A18,"T")=12,"12a Targa"," ")</f>
        <v xml:space="preserve"> </v>
      </c>
      <c r="C18" s="4"/>
      <c r="D18" s="7" t="str">
        <f>IF(COUNTIF(A$7:A18,"T")=12,Foglio3!A13," ")</f>
        <v xml:space="preserve"> </v>
      </c>
      <c r="E18" s="4"/>
      <c r="G18" s="10" t="str">
        <f>IF(COUNTIF(A$7:A18,"T")=12,Foglio3!B13," ")</f>
        <v xml:space="preserve"> </v>
      </c>
      <c r="H18" s="10" t="str">
        <f>IF(COUNTIF(A$7:A18,"T")=12,Foglio3!C13," ")</f>
        <v xml:space="preserve"> </v>
      </c>
      <c r="J18" s="12"/>
      <c r="K18" s="12"/>
      <c r="L18" s="13"/>
      <c r="M18" s="12"/>
      <c r="N18" s="12"/>
      <c r="O18" s="12"/>
      <c r="P18" s="13"/>
      <c r="Q18" s="12"/>
      <c r="R18" s="12"/>
      <c r="S18" s="15"/>
      <c r="T18" s="17" t="str">
        <f>IF(U18=TRUE,"Ottimo! Hai risolto l'enigma utilizzando 12 targhe!"," ")</f>
        <v xml:space="preserve"> </v>
      </c>
      <c r="U18" s="16" t="b">
        <f>AND(J18=Foglio3!D$2,K18=Foglio3!E$2,M18=Foglio3!F$2,N18=Foglio3!G$2,O18=Foglio3!H$2,Q18=Foglio3!I$2,R18=Foglio3!J$2)</f>
        <v>0</v>
      </c>
      <c r="V18" s="20"/>
      <c r="W18" s="20"/>
    </row>
    <row r="19" spans="1:23" ht="17.25" customHeight="1" thickBot="1" x14ac:dyDescent="0.3">
      <c r="A19" s="5"/>
      <c r="B19" s="6" t="str">
        <f>IF(COUNTIF(A$7:A19,"T")=13,"13a Targa"," ")</f>
        <v xml:space="preserve"> </v>
      </c>
      <c r="C19" s="4"/>
      <c r="D19" s="7" t="str">
        <f>IF(COUNTIF(A$7:A19,"T")=13,Foglio3!A14," ")</f>
        <v xml:space="preserve"> </v>
      </c>
      <c r="E19" s="4"/>
      <c r="G19" s="10" t="str">
        <f>IF(COUNTIF(A$7:A19,"T")=13,Foglio3!B14," ")</f>
        <v xml:space="preserve"> </v>
      </c>
      <c r="H19" s="10" t="str">
        <f>IF(COUNTIF(A$7:A19,"T")=13,Foglio3!C14," ")</f>
        <v xml:space="preserve"> </v>
      </c>
      <c r="J19" s="12"/>
      <c r="K19" s="12"/>
      <c r="L19" s="13"/>
      <c r="M19" s="12"/>
      <c r="N19" s="12"/>
      <c r="O19" s="12"/>
      <c r="P19" s="13"/>
      <c r="Q19" s="12"/>
      <c r="R19" s="12"/>
      <c r="S19" s="15"/>
      <c r="T19" s="17" t="str">
        <f>IF(U19=TRUE,"Ottimo! Hai risolto l'enigma utilizzando 13 targhe!"," ")</f>
        <v xml:space="preserve"> </v>
      </c>
      <c r="U19" s="16" t="b">
        <f>AND(J19=Foglio3!D$2,K19=Foglio3!E$2,M19=Foglio3!F$2,N19=Foglio3!G$2,O19=Foglio3!H$2,Q19=Foglio3!I$2,R19=Foglio3!J$2)</f>
        <v>0</v>
      </c>
      <c r="V19" s="20"/>
      <c r="W19" s="20"/>
    </row>
    <row r="20" spans="1:23" ht="17.25" customHeight="1" thickBot="1" x14ac:dyDescent="0.3">
      <c r="A20" s="5"/>
      <c r="B20" s="6" t="str">
        <f>IF(COUNTIF(A$7:A20,"T")=14,"14a Targa"," ")</f>
        <v xml:space="preserve"> </v>
      </c>
      <c r="C20" s="4"/>
      <c r="D20" s="7" t="str">
        <f>IF(COUNTIF(A$7:A20,"T")=14,Foglio3!A15," ")</f>
        <v xml:space="preserve"> </v>
      </c>
      <c r="E20" s="4"/>
      <c r="G20" s="10" t="str">
        <f>IF(COUNTIF(A$7:A20,"T")=14,Foglio3!B15," ")</f>
        <v xml:space="preserve"> </v>
      </c>
      <c r="H20" s="10" t="str">
        <f>IF(COUNTIF(A$7:A20,"T")=14,Foglio3!C15," ")</f>
        <v xml:space="preserve"> </v>
      </c>
      <c r="J20" s="12"/>
      <c r="K20" s="12"/>
      <c r="L20" s="13"/>
      <c r="M20" s="12"/>
      <c r="N20" s="12"/>
      <c r="O20" s="12"/>
      <c r="P20" s="13"/>
      <c r="Q20" s="12"/>
      <c r="R20" s="12"/>
      <c r="S20" s="15"/>
      <c r="T20" s="17" t="str">
        <f>IF(U20=TRUE,"Ottimo! Hai risolto l'enigma utilizzando 14 targhe!"," ")</f>
        <v xml:space="preserve"> </v>
      </c>
      <c r="U20" s="16" t="b">
        <f>AND(J20=Foglio3!D$2,K20=Foglio3!E$2,M20=Foglio3!F$2,N20=Foglio3!G$2,O20=Foglio3!H$2,Q20=Foglio3!I$2,R20=Foglio3!J$2)</f>
        <v>0</v>
      </c>
      <c r="V20" s="20"/>
      <c r="W20" s="20"/>
    </row>
    <row r="21" spans="1:23" ht="17.25" customHeight="1" thickBot="1" x14ac:dyDescent="0.3">
      <c r="A21" s="5"/>
      <c r="B21" s="6" t="str">
        <f>IF(COUNTIF(A$7:A21,"T")=15,"15a Targa"," ")</f>
        <v xml:space="preserve"> </v>
      </c>
      <c r="C21" s="4"/>
      <c r="D21" s="7" t="str">
        <f>IF(COUNTIF(A$7:A21,"T")=15,Foglio3!A16," ")</f>
        <v xml:space="preserve"> </v>
      </c>
      <c r="E21" s="4"/>
      <c r="G21" s="10" t="str">
        <f>IF(COUNTIF(A$7:A21,"T")=15,Foglio3!B16," ")</f>
        <v xml:space="preserve"> </v>
      </c>
      <c r="H21" s="10" t="str">
        <f>IF(COUNTIF(A$7:A21,"T")=15,Foglio3!C16," ")</f>
        <v xml:space="preserve"> </v>
      </c>
      <c r="J21" s="12"/>
      <c r="K21" s="12"/>
      <c r="L21" s="13"/>
      <c r="M21" s="12"/>
      <c r="N21" s="12"/>
      <c r="O21" s="12"/>
      <c r="P21" s="13"/>
      <c r="Q21" s="12"/>
      <c r="R21" s="12"/>
      <c r="S21" s="15"/>
      <c r="T21" s="17" t="str">
        <f>IF(U21=TRUE,"Ottimo! Hai risolto l'enigma utilizzando 15 targhe!"," ")</f>
        <v xml:space="preserve"> </v>
      </c>
      <c r="U21" s="16" t="b">
        <f>AND(J21=Foglio3!D$2,K21=Foglio3!E$2,M21=Foglio3!F$2,N21=Foglio3!G$2,O21=Foglio3!H$2,Q21=Foglio3!I$2,R21=Foglio3!J$2)</f>
        <v>0</v>
      </c>
      <c r="V21" s="20"/>
      <c r="W21" s="20"/>
    </row>
    <row r="22" spans="1:23" ht="17.25" customHeight="1" thickBot="1" x14ac:dyDescent="0.3">
      <c r="A22" s="5"/>
      <c r="B22" s="6" t="str">
        <f>IF(COUNTIF(A$7:A22,"T")=16,"16a Targa"," ")</f>
        <v xml:space="preserve"> </v>
      </c>
      <c r="C22" s="4"/>
      <c r="D22" s="7" t="str">
        <f>IF(COUNTIF(A$7:A22,"T")=16,Foglio3!A17," ")</f>
        <v xml:space="preserve"> </v>
      </c>
      <c r="E22" s="4"/>
      <c r="G22" s="10" t="str">
        <f>IF(COUNTIF(A$7:A22,"T")=16,Foglio3!B17," ")</f>
        <v xml:space="preserve"> </v>
      </c>
      <c r="H22" s="10" t="str">
        <f>IF(COUNTIF(A$7:A22,"T")=16,Foglio3!C17," ")</f>
        <v xml:space="preserve"> </v>
      </c>
      <c r="J22" s="12"/>
      <c r="K22" s="12"/>
      <c r="L22" s="13"/>
      <c r="M22" s="12"/>
      <c r="N22" s="12"/>
      <c r="O22" s="12"/>
      <c r="P22" s="13"/>
      <c r="Q22" s="12"/>
      <c r="R22" s="12"/>
      <c r="S22" s="15"/>
      <c r="T22" s="17" t="str">
        <f>IF(U22=TRUE,"Bene! Hai risolto l'enigma utilizzando 16 targhe!"," ")</f>
        <v xml:space="preserve"> </v>
      </c>
      <c r="U22" s="16" t="b">
        <f>AND(J22=Foglio3!D$2,K22=Foglio3!E$2,M22=Foglio3!F$2,N22=Foglio3!G$2,O22=Foglio3!H$2,Q22=Foglio3!I$2,R22=Foglio3!J$2)</f>
        <v>0</v>
      </c>
      <c r="V22" s="20"/>
      <c r="W22" s="20"/>
    </row>
    <row r="23" spans="1:23" ht="17.25" customHeight="1" thickBot="1" x14ac:dyDescent="0.3">
      <c r="A23" s="5"/>
      <c r="B23" s="6" t="str">
        <f>IF(COUNTIF(A$7:A23,"T")=17,"17a Targa"," ")</f>
        <v xml:space="preserve"> </v>
      </c>
      <c r="C23" s="4"/>
      <c r="D23" s="7" t="str">
        <f>IF(COUNTIF(A$7:A23,"T")=17,Foglio3!A18," ")</f>
        <v xml:space="preserve"> </v>
      </c>
      <c r="E23" s="4"/>
      <c r="G23" s="10" t="str">
        <f>IF(COUNTIF(A$7:A23,"T")=17,Foglio3!B18," ")</f>
        <v xml:space="preserve"> </v>
      </c>
      <c r="H23" s="10" t="str">
        <f>IF(COUNTIF(A$7:A23,"T")=17,Foglio3!C18," ")</f>
        <v xml:space="preserve"> </v>
      </c>
      <c r="J23" s="12"/>
      <c r="K23" s="12"/>
      <c r="L23" s="13"/>
      <c r="M23" s="12"/>
      <c r="N23" s="12"/>
      <c r="O23" s="12"/>
      <c r="P23" s="13"/>
      <c r="Q23" s="12"/>
      <c r="R23" s="12"/>
      <c r="S23" s="15"/>
      <c r="T23" s="17" t="str">
        <f>IF(U23=TRUE,"Bene! Hai risolto l'enigma utilizzando 17 targhe!"," ")</f>
        <v xml:space="preserve"> </v>
      </c>
      <c r="U23" s="16" t="b">
        <f>AND(J23=Foglio3!D$2,K23=Foglio3!E$2,M23=Foglio3!F$2,N23=Foglio3!G$2,O23=Foglio3!H$2,Q23=Foglio3!I$2,R23=Foglio3!J$2)</f>
        <v>0</v>
      </c>
      <c r="V23" s="20"/>
      <c r="W23" s="20"/>
    </row>
    <row r="24" spans="1:23" ht="17.25" customHeight="1" thickBot="1" x14ac:dyDescent="0.3">
      <c r="A24" s="5"/>
      <c r="B24" s="6" t="str">
        <f>IF(COUNTIF(A$7:A24,"T")=18,"18a Targa"," ")</f>
        <v xml:space="preserve"> </v>
      </c>
      <c r="C24" s="4"/>
      <c r="D24" s="7" t="str">
        <f>IF(COUNTIF(A$7:A24,"T")=18,Foglio3!A19," ")</f>
        <v xml:space="preserve"> </v>
      </c>
      <c r="E24" s="4"/>
      <c r="G24" s="10" t="str">
        <f>IF(COUNTIF(A$7:A24,"T")=18,Foglio3!B19," ")</f>
        <v xml:space="preserve"> </v>
      </c>
      <c r="H24" s="10" t="str">
        <f>IF(COUNTIF(A$7:A24,"T")=18,Foglio3!C19," ")</f>
        <v xml:space="preserve"> </v>
      </c>
      <c r="J24" s="12"/>
      <c r="K24" s="12"/>
      <c r="L24" s="13"/>
      <c r="M24" s="12"/>
      <c r="N24" s="12"/>
      <c r="O24" s="12"/>
      <c r="P24" s="13"/>
      <c r="Q24" s="12"/>
      <c r="R24" s="12"/>
      <c r="S24" s="15"/>
      <c r="T24" s="17" t="str">
        <f>IF(U24=TRUE,"Bene! Hai risolto l'enigma utilizzando 18 targhe!"," ")</f>
        <v xml:space="preserve"> </v>
      </c>
      <c r="U24" s="16" t="b">
        <f>AND(J24=Foglio3!D$2,K24=Foglio3!E$2,M24=Foglio3!F$2,N24=Foglio3!G$2,O24=Foglio3!H$2,Q24=Foglio3!I$2,R24=Foglio3!J$2)</f>
        <v>0</v>
      </c>
      <c r="V24" s="20"/>
      <c r="W24" s="20"/>
    </row>
    <row r="25" spans="1:23" ht="17.25" customHeight="1" thickBot="1" x14ac:dyDescent="0.3">
      <c r="A25" s="5"/>
      <c r="B25" s="6" t="str">
        <f>IF(COUNTIF(A$7:A25,"T")=19,"19a Targa"," ")</f>
        <v xml:space="preserve"> </v>
      </c>
      <c r="C25" s="4"/>
      <c r="D25" s="7" t="str">
        <f>IF(COUNTIF(A$7:A25,"T")=19,Foglio3!A20," ")</f>
        <v xml:space="preserve"> </v>
      </c>
      <c r="E25" s="4"/>
      <c r="G25" s="10" t="str">
        <f>IF(COUNTIF(A$7:A25,"T")=19,Foglio3!B20," ")</f>
        <v xml:space="preserve"> </v>
      </c>
      <c r="H25" s="10" t="str">
        <f>IF(COUNTIF(A$7:A25,"T")=19,Foglio3!C20," ")</f>
        <v xml:space="preserve"> </v>
      </c>
      <c r="J25" s="12"/>
      <c r="K25" s="12"/>
      <c r="L25" s="13"/>
      <c r="M25" s="12"/>
      <c r="N25" s="12"/>
      <c r="O25" s="12"/>
      <c r="P25" s="13"/>
      <c r="Q25" s="12"/>
      <c r="R25" s="12"/>
      <c r="S25" s="15"/>
      <c r="T25" s="17" t="str">
        <f>IF(U25=TRUE,"Bene! Hai risolto l'enigma utilizzando 19 targhe!"," ")</f>
        <v xml:space="preserve"> </v>
      </c>
      <c r="U25" s="16" t="b">
        <f>AND(J25=Foglio3!D$2,K25=Foglio3!E$2,M25=Foglio3!F$2,N25=Foglio3!G$2,O25=Foglio3!H$2,Q25=Foglio3!I$2,R25=Foglio3!J$2)</f>
        <v>0</v>
      </c>
      <c r="V25" s="20"/>
      <c r="W25" s="20"/>
    </row>
    <row r="26" spans="1:23" ht="17.25" customHeight="1" thickBot="1" x14ac:dyDescent="0.3">
      <c r="A26" s="5"/>
      <c r="B26" s="6" t="str">
        <f>IF(COUNTIF(A$7:A26,"T")=20,"20a Targa"," ")</f>
        <v xml:space="preserve"> </v>
      </c>
      <c r="C26" s="4"/>
      <c r="D26" s="7" t="str">
        <f>IF(COUNTIF(A$7:A26,"T")=20,Foglio3!A21," ")</f>
        <v xml:space="preserve"> </v>
      </c>
      <c r="E26" s="4"/>
      <c r="G26" s="10" t="str">
        <f>IF(COUNTIF(A$7:A26,"T")=20,Foglio3!B21," ")</f>
        <v xml:space="preserve"> </v>
      </c>
      <c r="H26" s="10" t="str">
        <f>IF(COUNTIF(A$7:A26,"T")=20,Foglio3!C21," ")</f>
        <v xml:space="preserve"> </v>
      </c>
      <c r="J26" s="12"/>
      <c r="K26" s="12"/>
      <c r="L26" s="13"/>
      <c r="M26" s="12"/>
      <c r="N26" s="12"/>
      <c r="O26" s="12"/>
      <c r="P26" s="13"/>
      <c r="Q26" s="12"/>
      <c r="R26" s="12"/>
      <c r="S26" s="15"/>
      <c r="T26" s="17" t="str">
        <f>IF(U26=TRUE,"Bene! Hai risolto l'enigma utilizzando 20 targhe!"," ")</f>
        <v xml:space="preserve"> </v>
      </c>
      <c r="U26" s="16" t="b">
        <f>AND(J26=Foglio3!D$2,K26=Foglio3!E$2,M26=Foglio3!F$2,N26=Foglio3!G$2,O26=Foglio3!H$2,Q26=Foglio3!I$2,R26=Foglio3!J$2)</f>
        <v>0</v>
      </c>
      <c r="V26" s="20"/>
      <c r="W26" s="20"/>
    </row>
    <row r="27" spans="1:23" ht="17.25" customHeight="1" thickBot="1" x14ac:dyDescent="0.3">
      <c r="A27" s="5"/>
      <c r="B27" s="6" t="str">
        <f>IF(COUNTIF(A$7:A27,"T")=21,"21a Targa"," ")</f>
        <v xml:space="preserve"> </v>
      </c>
      <c r="C27" s="4"/>
      <c r="D27" s="7" t="str">
        <f>IF(COUNTIF(A$7:A27,"T")=21,Foglio3!A22," ")</f>
        <v xml:space="preserve"> </v>
      </c>
      <c r="E27" s="4"/>
      <c r="G27" s="10" t="str">
        <f>IF(COUNTIF(A$7:A27,"T")=21,Foglio3!B22," ")</f>
        <v xml:space="preserve"> </v>
      </c>
      <c r="H27" s="10" t="str">
        <f>IF(COUNTIF(A$7:A27,"T")=21,Foglio3!C22," ")</f>
        <v xml:space="preserve"> </v>
      </c>
      <c r="J27" s="12"/>
      <c r="K27" s="12"/>
      <c r="L27" s="13"/>
      <c r="M27" s="12"/>
      <c r="N27" s="12"/>
      <c r="O27" s="12"/>
      <c r="P27" s="13"/>
      <c r="Q27" s="12"/>
      <c r="R27" s="12"/>
      <c r="S27" s="15"/>
      <c r="T27" s="17" t="str">
        <f>IF(U27=TRUE,"Bene! Hai risolto l'enigma utilizzando 21 targhe!"," ")</f>
        <v xml:space="preserve"> </v>
      </c>
      <c r="U27" s="16" t="b">
        <f>AND(J27=Foglio3!D$2,K27=Foglio3!E$2,M27=Foglio3!F$2,N27=Foglio3!G$2,O27=Foglio3!H$2,Q27=Foglio3!I$2,R27=Foglio3!J$2)</f>
        <v>0</v>
      </c>
      <c r="V27" s="20"/>
      <c r="W27" s="20"/>
    </row>
    <row r="28" spans="1:23" ht="17.25" customHeight="1" thickBot="1" x14ac:dyDescent="0.3">
      <c r="A28" s="5"/>
      <c r="B28" s="6" t="str">
        <f>IF(COUNTIF(A$7:A28,"T")=22,"22a Targa"," ")</f>
        <v xml:space="preserve"> </v>
      </c>
      <c r="C28" s="4"/>
      <c r="D28" s="7" t="str">
        <f>IF(COUNTIF(A$7:A28,"T")=22,Foglio3!A23," ")</f>
        <v xml:space="preserve"> </v>
      </c>
      <c r="E28" s="4"/>
      <c r="G28" s="10" t="str">
        <f>IF(COUNTIF(A$7:A28,"T")=22,Foglio3!B23," ")</f>
        <v xml:space="preserve"> </v>
      </c>
      <c r="H28" s="10" t="str">
        <f>IF(COUNTIF(A$7:A28,"T")=22,Foglio3!C23," ")</f>
        <v xml:space="preserve"> </v>
      </c>
      <c r="J28" s="12"/>
      <c r="K28" s="12"/>
      <c r="L28" s="13"/>
      <c r="M28" s="12"/>
      <c r="N28" s="12"/>
      <c r="O28" s="12"/>
      <c r="P28" s="13"/>
      <c r="Q28" s="12"/>
      <c r="R28" s="12"/>
      <c r="S28" s="15"/>
      <c r="T28" s="17" t="str">
        <f>IF(U28=TRUE,"Hai risolto l'enigma, utilizzando 22 targhe!"," ")</f>
        <v xml:space="preserve"> </v>
      </c>
      <c r="U28" s="16" t="b">
        <f>AND(J28=Foglio3!D$2,K28=Foglio3!E$2,M28=Foglio3!F$2,N28=Foglio3!G$2,O28=Foglio3!H$2,Q28=Foglio3!I$2,R28=Foglio3!J$2)</f>
        <v>0</v>
      </c>
      <c r="V28" s="20"/>
      <c r="W28" s="20"/>
    </row>
    <row r="29" spans="1:23" ht="17.25" customHeight="1" thickBot="1" x14ac:dyDescent="0.3">
      <c r="A29" s="5"/>
      <c r="B29" s="6" t="str">
        <f>IF(COUNTIF(A$7:A29,"T")=23,"23a Targa"," ")</f>
        <v xml:space="preserve"> </v>
      </c>
      <c r="C29" s="4"/>
      <c r="D29" s="7" t="str">
        <f>IF(COUNTIF(A$7:A29,"T")=23,Foglio3!A24," ")</f>
        <v xml:space="preserve"> </v>
      </c>
      <c r="E29" s="4"/>
      <c r="G29" s="10" t="str">
        <f>IF(COUNTIF(A$7:A29,"T")=23,Foglio3!B24," ")</f>
        <v xml:space="preserve"> </v>
      </c>
      <c r="H29" s="10" t="str">
        <f>IF(COUNTIF(A$7:A29,"T")=23,Foglio3!C24," ")</f>
        <v xml:space="preserve"> </v>
      </c>
      <c r="J29" s="12"/>
      <c r="K29" s="12"/>
      <c r="L29" s="13"/>
      <c r="M29" s="12"/>
      <c r="N29" s="12"/>
      <c r="O29" s="12"/>
      <c r="P29" s="13"/>
      <c r="Q29" s="12"/>
      <c r="R29" s="12"/>
      <c r="S29" s="15"/>
      <c r="T29" s="17" t="str">
        <f>IF(U29=TRUE,"Hai risolto l'enigma, utilizzando 23 targhe!"," ")</f>
        <v xml:space="preserve"> </v>
      </c>
      <c r="U29" s="16" t="b">
        <f>AND(J29=Foglio3!D$2,K29=Foglio3!E$2,M29=Foglio3!F$2,N29=Foglio3!G$2,O29=Foglio3!H$2,Q29=Foglio3!I$2,R29=Foglio3!J$2)</f>
        <v>0</v>
      </c>
      <c r="V29" s="20"/>
      <c r="W29" s="20"/>
    </row>
    <row r="30" spans="1:23" ht="17.25" customHeight="1" thickBot="1" x14ac:dyDescent="0.3">
      <c r="A30" s="5"/>
      <c r="B30" s="6" t="str">
        <f>IF(COUNTIF(A$7:A30,"T")=24,"24a Targa"," ")</f>
        <v xml:space="preserve"> </v>
      </c>
      <c r="C30" s="4"/>
      <c r="D30" s="7" t="str">
        <f>IF(COUNTIF(A$7:A30,"T")=24,Foglio3!A25," ")</f>
        <v xml:space="preserve"> </v>
      </c>
      <c r="E30" s="4"/>
      <c r="G30" s="10" t="str">
        <f>IF(COUNTIF(A$7:A30,"T")=24,Foglio3!B25," ")</f>
        <v xml:space="preserve"> </v>
      </c>
      <c r="H30" s="10" t="str">
        <f>IF(COUNTIF(A$7:A30,"T")=24,Foglio3!C25," ")</f>
        <v xml:space="preserve"> </v>
      </c>
      <c r="J30" s="12"/>
      <c r="K30" s="12"/>
      <c r="L30" s="13"/>
      <c r="M30" s="12"/>
      <c r="N30" s="12"/>
      <c r="O30" s="12"/>
      <c r="P30" s="13"/>
      <c r="Q30" s="12"/>
      <c r="R30" s="12"/>
      <c r="S30" s="15"/>
      <c r="T30" s="17" t="str">
        <f>IF(U30=TRUE,"Hai risolto l'enigma, utilizzando 24 targhe!"," ")</f>
        <v xml:space="preserve"> </v>
      </c>
      <c r="U30" s="16" t="b">
        <f>AND(J30=Foglio3!D$2,K30=Foglio3!E$2,M30=Foglio3!F$2,N30=Foglio3!G$2,O30=Foglio3!H$2,Q30=Foglio3!I$2,R30=Foglio3!J$2)</f>
        <v>0</v>
      </c>
      <c r="V30" s="20"/>
      <c r="W30" s="20"/>
    </row>
    <row r="31" spans="1:23" ht="18.75" x14ac:dyDescent="0.25">
      <c r="A31" s="5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2" sqref="A2"/>
    </sheetView>
  </sheetViews>
  <sheetFormatPr defaultRowHeight="15" x14ac:dyDescent="0.25"/>
  <cols>
    <col min="1" max="3" width="10.42578125" style="1" customWidth="1"/>
    <col min="4" max="10" width="5.42578125" customWidth="1"/>
    <col min="11" max="12" width="12" customWidth="1"/>
    <col min="13" max="19" width="6" customWidth="1"/>
  </cols>
  <sheetData>
    <row r="1" spans="1:12" x14ac:dyDescent="0.25">
      <c r="A1" s="1" t="s">
        <v>6</v>
      </c>
      <c r="B1" s="1" t="s">
        <v>4</v>
      </c>
      <c r="C1" s="1" t="s">
        <v>5</v>
      </c>
    </row>
    <row r="2" spans="1:12" x14ac:dyDescent="0.25">
      <c r="A2" s="64" t="s">
        <v>17</v>
      </c>
      <c r="B2" s="65">
        <v>0</v>
      </c>
      <c r="C2" s="66">
        <v>3</v>
      </c>
      <c r="D2" s="63" t="s">
        <v>13</v>
      </c>
      <c r="E2" s="63" t="s">
        <v>14</v>
      </c>
      <c r="F2" s="63">
        <v>2</v>
      </c>
      <c r="G2" s="63">
        <v>2</v>
      </c>
      <c r="H2" s="63">
        <v>8</v>
      </c>
      <c r="I2" s="63" t="s">
        <v>15</v>
      </c>
      <c r="J2" s="63" t="s">
        <v>16</v>
      </c>
      <c r="K2" s="34" t="s">
        <v>12</v>
      </c>
      <c r="L2" s="2"/>
    </row>
    <row r="3" spans="1:12" x14ac:dyDescent="0.25">
      <c r="A3" s="64" t="s">
        <v>18</v>
      </c>
      <c r="B3" s="65">
        <v>0</v>
      </c>
      <c r="C3" s="66">
        <v>0</v>
      </c>
      <c r="D3" s="31"/>
      <c r="E3" s="31"/>
      <c r="F3" s="31"/>
      <c r="G3" s="31"/>
      <c r="H3" s="31"/>
      <c r="I3" s="31"/>
      <c r="J3" s="31"/>
      <c r="K3" s="1"/>
      <c r="L3" s="30"/>
    </row>
    <row r="4" spans="1:12" x14ac:dyDescent="0.25">
      <c r="A4" s="64" t="s">
        <v>19</v>
      </c>
      <c r="B4" s="65">
        <v>1</v>
      </c>
      <c r="C4" s="66">
        <v>2</v>
      </c>
      <c r="D4" s="31"/>
      <c r="E4" s="31"/>
      <c r="F4" s="31"/>
      <c r="G4" s="31"/>
      <c r="H4" s="31"/>
      <c r="I4" s="32"/>
      <c r="J4" s="32"/>
      <c r="K4" s="1"/>
      <c r="L4" s="30"/>
    </row>
    <row r="5" spans="1:12" x14ac:dyDescent="0.25">
      <c r="A5" s="64" t="s">
        <v>20</v>
      </c>
      <c r="B5" s="65">
        <v>2</v>
      </c>
      <c r="C5" s="66">
        <v>0</v>
      </c>
      <c r="D5" s="31"/>
      <c r="E5" s="31"/>
      <c r="F5" s="31"/>
      <c r="G5" s="31"/>
      <c r="H5" s="31"/>
      <c r="I5" s="31"/>
      <c r="J5" s="31"/>
      <c r="K5" s="29"/>
      <c r="L5" s="30"/>
    </row>
    <row r="6" spans="1:12" x14ac:dyDescent="0.25">
      <c r="A6" s="64" t="s">
        <v>21</v>
      </c>
      <c r="B6" s="65">
        <v>0</v>
      </c>
      <c r="C6" s="66">
        <v>1</v>
      </c>
      <c r="D6" s="31"/>
      <c r="E6" s="31"/>
      <c r="F6" s="31"/>
      <c r="G6" s="31"/>
      <c r="H6" s="31"/>
      <c r="I6" s="31"/>
      <c r="J6" s="31"/>
      <c r="K6" s="1"/>
      <c r="L6" s="30"/>
    </row>
    <row r="7" spans="1:12" x14ac:dyDescent="0.25">
      <c r="A7" s="64" t="s">
        <v>22</v>
      </c>
      <c r="B7" s="65">
        <v>2</v>
      </c>
      <c r="C7" s="66">
        <v>0</v>
      </c>
      <c r="D7" s="31"/>
      <c r="E7" s="31"/>
      <c r="F7" s="31"/>
      <c r="G7" s="31"/>
      <c r="H7" s="31"/>
      <c r="I7" s="31"/>
      <c r="J7" s="31"/>
      <c r="K7" s="1"/>
      <c r="L7" s="30"/>
    </row>
    <row r="8" spans="1:12" x14ac:dyDescent="0.25">
      <c r="A8" s="64" t="s">
        <v>23</v>
      </c>
      <c r="B8" s="65">
        <v>0</v>
      </c>
      <c r="C8" s="66">
        <v>1</v>
      </c>
      <c r="D8" s="31"/>
      <c r="E8" s="31"/>
      <c r="F8" s="31"/>
      <c r="G8" s="31"/>
      <c r="H8" s="31"/>
      <c r="I8" s="31"/>
      <c r="J8" s="31"/>
      <c r="K8" s="1"/>
      <c r="L8" s="30"/>
    </row>
    <row r="9" spans="1:12" x14ac:dyDescent="0.25">
      <c r="A9" s="64" t="s">
        <v>24</v>
      </c>
      <c r="B9" s="65">
        <v>1</v>
      </c>
      <c r="C9" s="66">
        <v>1</v>
      </c>
      <c r="D9" s="31"/>
      <c r="E9" s="31"/>
      <c r="F9" s="31"/>
      <c r="G9" s="31"/>
      <c r="H9" s="31"/>
      <c r="I9" s="31"/>
      <c r="J9" s="31"/>
      <c r="K9" s="1"/>
      <c r="L9" s="30"/>
    </row>
    <row r="10" spans="1:12" x14ac:dyDescent="0.25">
      <c r="A10" s="64" t="s">
        <v>25</v>
      </c>
      <c r="B10" s="65">
        <v>1</v>
      </c>
      <c r="C10" s="66">
        <v>0</v>
      </c>
      <c r="D10" s="31"/>
      <c r="E10" s="31"/>
      <c r="F10" s="31"/>
      <c r="G10" s="31"/>
      <c r="H10" s="31"/>
      <c r="I10" s="31"/>
      <c r="J10" s="31"/>
      <c r="K10" s="1"/>
      <c r="L10" s="30"/>
    </row>
    <row r="11" spans="1:12" x14ac:dyDescent="0.25">
      <c r="A11" s="64" t="s">
        <v>26</v>
      </c>
      <c r="B11" s="65">
        <v>0</v>
      </c>
      <c r="C11" s="66">
        <v>2</v>
      </c>
      <c r="D11" s="31"/>
      <c r="E11" s="31"/>
      <c r="F11" s="31"/>
      <c r="G11" s="31"/>
      <c r="H11" s="31"/>
      <c r="I11" s="31"/>
      <c r="J11" s="31"/>
      <c r="K11" s="1"/>
      <c r="L11" s="30"/>
    </row>
    <row r="12" spans="1:12" x14ac:dyDescent="0.25">
      <c r="A12" s="64" t="s">
        <v>27</v>
      </c>
      <c r="B12" s="65">
        <v>1</v>
      </c>
      <c r="C12" s="66">
        <v>3</v>
      </c>
      <c r="D12" s="31"/>
      <c r="E12" s="31"/>
      <c r="F12" s="31"/>
      <c r="G12" s="31"/>
      <c r="H12" s="31"/>
      <c r="I12" s="31"/>
      <c r="J12" s="31"/>
      <c r="K12" s="1"/>
      <c r="L12" s="30"/>
    </row>
    <row r="13" spans="1:12" x14ac:dyDescent="0.25">
      <c r="A13" s="64" t="s">
        <v>28</v>
      </c>
      <c r="B13" s="65">
        <v>2</v>
      </c>
      <c r="C13" s="66">
        <v>0</v>
      </c>
      <c r="D13" s="31"/>
      <c r="E13" s="31"/>
      <c r="F13" s="31"/>
      <c r="G13" s="31"/>
      <c r="H13" s="31"/>
      <c r="I13" s="31"/>
      <c r="J13" s="31"/>
      <c r="K13" s="1"/>
      <c r="L13" s="30"/>
    </row>
    <row r="14" spans="1:12" x14ac:dyDescent="0.25">
      <c r="A14" s="64" t="s">
        <v>29</v>
      </c>
      <c r="B14" s="65">
        <v>1</v>
      </c>
      <c r="C14" s="66">
        <v>2</v>
      </c>
      <c r="D14" s="31"/>
      <c r="E14" s="31"/>
      <c r="F14" s="31"/>
      <c r="G14" s="31"/>
      <c r="H14" s="31"/>
      <c r="I14" s="31"/>
      <c r="J14" s="31"/>
      <c r="K14" s="1"/>
      <c r="L14" s="30"/>
    </row>
    <row r="15" spans="1:12" x14ac:dyDescent="0.25">
      <c r="A15" s="64" t="s">
        <v>30</v>
      </c>
      <c r="B15" s="65">
        <v>1</v>
      </c>
      <c r="C15" s="66">
        <v>2</v>
      </c>
      <c r="D15" s="31"/>
      <c r="E15" s="31"/>
      <c r="F15" s="31"/>
      <c r="G15" s="31"/>
      <c r="H15" s="31"/>
      <c r="I15" s="31"/>
      <c r="J15" s="31"/>
      <c r="K15" s="1"/>
      <c r="L15" s="30"/>
    </row>
    <row r="16" spans="1:12" x14ac:dyDescent="0.25">
      <c r="A16" s="64" t="s">
        <v>31</v>
      </c>
      <c r="B16" s="65">
        <v>3</v>
      </c>
      <c r="C16" s="66">
        <v>1</v>
      </c>
      <c r="D16" s="31"/>
      <c r="E16" s="31"/>
      <c r="F16" s="31"/>
      <c r="G16" s="31"/>
      <c r="H16" s="31"/>
      <c r="I16" s="31"/>
      <c r="J16" s="31"/>
      <c r="K16" s="1"/>
      <c r="L16" s="30"/>
    </row>
    <row r="17" spans="1:12" x14ac:dyDescent="0.25">
      <c r="A17" s="64" t="s">
        <v>32</v>
      </c>
      <c r="B17" s="65">
        <v>4</v>
      </c>
      <c r="C17" s="66">
        <v>0</v>
      </c>
      <c r="D17" s="31"/>
      <c r="E17" s="31"/>
      <c r="F17" s="31"/>
      <c r="G17" s="31"/>
      <c r="H17" s="31"/>
      <c r="I17" s="31"/>
      <c r="J17" s="31"/>
      <c r="K17" s="1"/>
      <c r="L17" s="30"/>
    </row>
    <row r="18" spans="1:12" x14ac:dyDescent="0.25">
      <c r="A18" s="64" t="s">
        <v>33</v>
      </c>
      <c r="B18" s="65">
        <v>1</v>
      </c>
      <c r="C18" s="66">
        <v>2</v>
      </c>
      <c r="D18" s="31"/>
      <c r="E18" s="31"/>
      <c r="F18" s="31"/>
      <c r="G18" s="31"/>
      <c r="H18" s="31"/>
      <c r="I18" s="31"/>
      <c r="J18" s="31"/>
      <c r="K18" s="1"/>
      <c r="L18" s="30"/>
    </row>
    <row r="19" spans="1:12" x14ac:dyDescent="0.25">
      <c r="A19" s="64" t="s">
        <v>34</v>
      </c>
      <c r="B19" s="65">
        <v>4</v>
      </c>
      <c r="C19" s="66">
        <v>0</v>
      </c>
      <c r="D19" s="31"/>
      <c r="E19" s="31"/>
      <c r="F19" s="31"/>
      <c r="G19" s="31"/>
      <c r="H19" s="31"/>
      <c r="I19" s="31"/>
      <c r="J19" s="31"/>
      <c r="K19" s="1"/>
      <c r="L19" s="30"/>
    </row>
    <row r="20" spans="1:12" x14ac:dyDescent="0.25">
      <c r="A20" s="64" t="s">
        <v>35</v>
      </c>
      <c r="B20" s="65">
        <v>2</v>
      </c>
      <c r="C20" s="66">
        <v>0</v>
      </c>
      <c r="D20" s="31"/>
      <c r="E20" s="31"/>
      <c r="F20" s="31"/>
      <c r="G20" s="31"/>
      <c r="H20" s="31"/>
      <c r="I20" s="31"/>
      <c r="J20" s="31"/>
      <c r="K20" s="1"/>
      <c r="L20" s="30"/>
    </row>
    <row r="21" spans="1:12" x14ac:dyDescent="0.25">
      <c r="A21" s="64" t="s">
        <v>36</v>
      </c>
      <c r="B21" s="65">
        <v>0</v>
      </c>
      <c r="C21" s="66">
        <v>4</v>
      </c>
      <c r="D21" s="31"/>
      <c r="E21" s="31"/>
      <c r="F21" s="31"/>
      <c r="G21" s="31"/>
      <c r="H21" s="31"/>
      <c r="I21" s="31"/>
      <c r="J21" s="31"/>
      <c r="K21" s="1"/>
      <c r="L21" s="30"/>
    </row>
    <row r="22" spans="1:12" x14ac:dyDescent="0.25">
      <c r="A22" s="64" t="s">
        <v>37</v>
      </c>
      <c r="B22" s="65">
        <v>2</v>
      </c>
      <c r="C22" s="66">
        <v>2</v>
      </c>
      <c r="D22" s="33"/>
      <c r="E22" s="33"/>
      <c r="F22" s="33"/>
      <c r="G22" s="33"/>
      <c r="H22" s="33"/>
      <c r="I22" s="33"/>
      <c r="J22" s="33"/>
    </row>
    <row r="23" spans="1:12" x14ac:dyDescent="0.25">
      <c r="A23" s="64" t="s">
        <v>38</v>
      </c>
      <c r="B23" s="65">
        <v>2</v>
      </c>
      <c r="C23" s="66">
        <v>1</v>
      </c>
      <c r="D23" s="33"/>
      <c r="E23" s="33"/>
      <c r="F23" s="33"/>
      <c r="G23" s="33"/>
      <c r="H23" s="33"/>
      <c r="I23" s="33"/>
      <c r="J23" s="33"/>
    </row>
    <row r="24" spans="1:12" x14ac:dyDescent="0.25">
      <c r="A24" s="64" t="s">
        <v>39</v>
      </c>
      <c r="B24" s="65">
        <v>3</v>
      </c>
      <c r="C24" s="66">
        <v>0</v>
      </c>
      <c r="D24" s="33"/>
      <c r="E24" s="33"/>
      <c r="F24" s="33"/>
      <c r="G24" s="33"/>
      <c r="H24" s="33"/>
      <c r="I24" s="33"/>
      <c r="J24" s="33"/>
    </row>
    <row r="25" spans="1:12" x14ac:dyDescent="0.25">
      <c r="A25" s="64" t="s">
        <v>40</v>
      </c>
      <c r="B25" s="65">
        <v>1</v>
      </c>
      <c r="C25" s="66">
        <v>2</v>
      </c>
      <c r="D25" s="33"/>
      <c r="E25" s="33"/>
      <c r="F25" s="33"/>
      <c r="G25" s="33"/>
      <c r="H25" s="33"/>
      <c r="I25" s="33"/>
      <c r="J25" s="33"/>
    </row>
  </sheetData>
  <sheetProtection algorithmName="SHA-512" hashValue="XbRKnz3cJ5g35sTYfUaeeUdGPmGzy54mEYiv8dLD8Kq8m5PG3SSNKjgVDXURuDu7llaAjWJyw0t/9Zq8LIRvFQ==" saltValue="NyqCXnq3xxxC7beMtdTqyA==" spinCount="100000" sheet="1" objects="1" selectLockedCells="1" selectUnlockedCell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2026-05-29T17:31:39Z</dcterms:modified>
</cp:coreProperties>
</file>